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_Диск D\Тарифы в ЖКХ\2025 тарифы\"/>
    </mc:Choice>
  </mc:AlternateContent>
  <bookViews>
    <workbookView xWindow="0" yWindow="0" windowWidth="19200" windowHeight="12165"/>
  </bookViews>
  <sheets>
    <sheet name="Муст.2025" sheetId="5" r:id="rId1"/>
  </sheets>
  <calcPr calcId="152511"/>
</workbook>
</file>

<file path=xl/calcChain.xml><?xml version="1.0" encoding="utf-8"?>
<calcChain xmlns="http://schemas.openxmlformats.org/spreadsheetml/2006/main">
  <c r="AG16" i="5" l="1"/>
  <c r="AF16" i="5"/>
  <c r="AB16" i="5"/>
  <c r="Y16" i="5"/>
  <c r="V16" i="5"/>
  <c r="S16" i="5"/>
  <c r="P16" i="5"/>
  <c r="M16" i="5"/>
  <c r="J16" i="5"/>
  <c r="G16" i="5"/>
  <c r="D16" i="5"/>
  <c r="AE16" i="5" s="1"/>
  <c r="AG15" i="5"/>
  <c r="AF15" i="5"/>
  <c r="AE15" i="5"/>
  <c r="AB15" i="5"/>
  <c r="Y15" i="5"/>
  <c r="V15" i="5"/>
  <c r="S15" i="5"/>
  <c r="P15" i="5"/>
  <c r="M15" i="5"/>
  <c r="J15" i="5"/>
  <c r="G15" i="5"/>
  <c r="D15" i="5"/>
  <c r="AG14" i="5"/>
  <c r="AF14" i="5"/>
  <c r="AE14" i="5"/>
  <c r="AB14" i="5"/>
  <c r="Y14" i="5"/>
  <c r="V14" i="5"/>
  <c r="S14" i="5"/>
  <c r="P14" i="5"/>
  <c r="M14" i="5"/>
  <c r="J14" i="5"/>
  <c r="G14" i="5"/>
  <c r="D14" i="5"/>
  <c r="AG13" i="5"/>
  <c r="AF13" i="5"/>
  <c r="AE13" i="5"/>
  <c r="AB13" i="5"/>
  <c r="Y13" i="5"/>
  <c r="V13" i="5"/>
  <c r="S13" i="5"/>
  <c r="P13" i="5"/>
  <c r="M13" i="5"/>
  <c r="J13" i="5"/>
  <c r="G13" i="5"/>
  <c r="D13" i="5"/>
  <c r="AG12" i="5"/>
  <c r="AF12" i="5"/>
  <c r="AE12" i="5"/>
  <c r="AB12" i="5"/>
  <c r="Y12" i="5"/>
  <c r="V12" i="5"/>
  <c r="S12" i="5"/>
  <c r="P12" i="5"/>
  <c r="M12" i="5"/>
  <c r="J12" i="5"/>
  <c r="G12" i="5"/>
  <c r="D12" i="5"/>
  <c r="AG11" i="5"/>
  <c r="AF11" i="5"/>
  <c r="AE11" i="5"/>
  <c r="AB11" i="5"/>
  <c r="Y11" i="5"/>
  <c r="V11" i="5"/>
  <c r="S11" i="5"/>
  <c r="P11" i="5"/>
  <c r="M11" i="5"/>
  <c r="J11" i="5"/>
  <c r="G11" i="5"/>
  <c r="D11" i="5"/>
  <c r="AH15" i="5" l="1"/>
  <c r="AH13" i="5"/>
  <c r="AH12" i="5"/>
  <c r="AH14" i="5"/>
  <c r="AH16" i="5"/>
  <c r="AH11" i="5"/>
</calcChain>
</file>

<file path=xl/sharedStrings.xml><?xml version="1.0" encoding="utf-8"?>
<sst xmlns="http://schemas.openxmlformats.org/spreadsheetml/2006/main" count="54" uniqueCount="25">
  <si>
    <t>Адрес МКД</t>
  </si>
  <si>
    <t>Содержание МКД</t>
  </si>
  <si>
    <t>Итого</t>
  </si>
  <si>
    <t>план.начисления на 2025 год, руб.</t>
  </si>
  <si>
    <t>ООО "УК "Рекорд"</t>
  </si>
  <si>
    <t>Тарифы</t>
  </si>
  <si>
    <t>Уборка лест.клеток</t>
  </si>
  <si>
    <t>содержание ПТ</t>
  </si>
  <si>
    <t>управление МКД</t>
  </si>
  <si>
    <t>тек.ремонт</t>
  </si>
  <si>
    <t>ПЗУ</t>
  </si>
  <si>
    <t>тариф, руб./кв.м.в месяц</t>
  </si>
  <si>
    <t>АППЗ</t>
  </si>
  <si>
    <t>ТО лифтов</t>
  </si>
  <si>
    <t>ТЦ</t>
  </si>
  <si>
    <t>помывка фас.остекления</t>
  </si>
  <si>
    <t>тариф с 01.09.2021</t>
  </si>
  <si>
    <t>тариф, руб./с квартиры в месяц</t>
  </si>
  <si>
    <t>Арсенальная, 1</t>
  </si>
  <si>
    <t>Арсенальная, 3</t>
  </si>
  <si>
    <t>Арсенальная, 7</t>
  </si>
  <si>
    <t>Главная, 58</t>
  </si>
  <si>
    <t>Энергетиков, 3</t>
  </si>
  <si>
    <t xml:space="preserve">Тарифы на жилищные услуги на 2025 год </t>
  </si>
  <si>
    <t>Главная,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</si>
</sst>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\-??_р_._-;_-@_-"/>
    <numFmt numFmtId="165" formatCode="_-* #,##0.00\ _₽_-;\-* #,##0.00\ _₽_-;_-* \-??\ _₽_-;_-@_-"/>
  </numFmts>
  <fonts count="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1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0" fontId="1" fillId="0" borderId="0" xfId="0" applyNumberFormat="1" applyFont="1" applyAlignment="1">
      <alignment vertical="top"/>
    </xf>
    <xf numFmtId="2" fontId="4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J16"/>
  <sheetViews>
    <sheetView tabSelected="1" view="pageBreakPreview" zoomScale="90" zoomScaleNormal="100" zoomScaleSheetLayoutView="90" workbookViewId="0">
      <pane xSplit="1" topLeftCell="B1" activePane="topRight" state="frozen"/>
      <selection pane="topRight" activeCell="A21" sqref="A21"/>
    </sheetView>
  </sheetViews>
  <sheetFormatPr defaultColWidth="9.140625" defaultRowHeight="15" x14ac:dyDescent="0.25"/>
  <cols>
    <col min="1" max="1" width="22.5703125" customWidth="1"/>
    <col min="2" max="2" width="10" customWidth="1"/>
    <col min="3" max="3" width="8" hidden="1" customWidth="1"/>
    <col min="4" max="4" width="13.5703125" hidden="1" customWidth="1"/>
    <col min="5" max="5" width="8.7109375" customWidth="1"/>
    <col min="6" max="6" width="8" hidden="1" customWidth="1"/>
    <col min="7" max="7" width="13.5703125" hidden="1" customWidth="1"/>
    <col min="8" max="8" width="9" customWidth="1"/>
    <col min="9" max="9" width="6.85546875" hidden="1" customWidth="1"/>
    <col min="10" max="10" width="13.85546875" hidden="1" customWidth="1"/>
    <col min="11" max="11" width="8.5703125" customWidth="1"/>
    <col min="12" max="12" width="8" hidden="1" customWidth="1"/>
    <col min="13" max="13" width="13.140625" hidden="1" customWidth="1"/>
    <col min="14" max="14" width="7.85546875" customWidth="1"/>
    <col min="15" max="15" width="8" hidden="1" customWidth="1"/>
    <col min="16" max="16" width="14" hidden="1" customWidth="1"/>
    <col min="17" max="17" width="9.28515625" customWidth="1"/>
    <col min="18" max="18" width="8" hidden="1" customWidth="1"/>
    <col min="19" max="19" width="13.7109375" hidden="1" customWidth="1"/>
    <col min="20" max="20" width="7" customWidth="1"/>
    <col min="21" max="21" width="8" hidden="1" customWidth="1"/>
    <col min="22" max="22" width="12.28515625" hidden="1" customWidth="1"/>
    <col min="23" max="23" width="7.28515625" customWidth="1"/>
    <col min="24" max="24" width="8" hidden="1" customWidth="1"/>
    <col min="25" max="25" width="12.5703125" hidden="1" customWidth="1"/>
    <col min="26" max="26" width="7.5703125" customWidth="1"/>
    <col min="27" max="27" width="8" hidden="1" customWidth="1"/>
    <col min="28" max="28" width="13.5703125" hidden="1" customWidth="1"/>
    <col min="29" max="29" width="9.7109375" customWidth="1"/>
    <col min="30" max="30" width="8" hidden="1" customWidth="1"/>
    <col min="31" max="31" width="13.28515625" hidden="1" customWidth="1"/>
    <col min="32" max="32" width="9.5703125" customWidth="1"/>
    <col min="33" max="33" width="8.7109375" hidden="1" customWidth="1"/>
    <col min="34" max="34" width="0.42578125" customWidth="1"/>
    <col min="35" max="35" width="13.28515625" bestFit="1" customWidth="1"/>
    <col min="36" max="36" width="12" customWidth="1"/>
  </cols>
  <sheetData>
    <row r="3" spans="1:36" s="1" customFormat="1" ht="15.7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6" s="1" customFormat="1" ht="15" customHeight="1" x14ac:dyDescent="0.25">
      <c r="A4" s="20" t="s">
        <v>23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6" s="1" customFormat="1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2"/>
      <c r="S5" s="3"/>
      <c r="T5" s="3"/>
      <c r="U5" s="2"/>
      <c r="V5" s="3"/>
      <c r="W5" s="3"/>
      <c r="X5" s="2"/>
      <c r="Y5" s="3"/>
      <c r="Z5" s="3"/>
      <c r="AA5" s="2"/>
      <c r="AB5" s="3"/>
      <c r="AC5" s="3"/>
      <c r="AD5" s="2"/>
      <c r="AE5" s="3"/>
      <c r="AF5" s="3"/>
      <c r="AG5" s="2"/>
      <c r="AH5" s="3"/>
    </row>
    <row r="7" spans="1:36" s="4" customFormat="1" ht="36" customHeight="1" x14ac:dyDescent="0.25">
      <c r="A7" s="21" t="s">
        <v>0</v>
      </c>
      <c r="B7" s="21" t="s">
        <v>5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5"/>
    </row>
    <row r="8" spans="1:36" s="4" customFormat="1" ht="54" customHeight="1" x14ac:dyDescent="0.25">
      <c r="A8" s="22"/>
      <c r="B8" s="21" t="s">
        <v>1</v>
      </c>
      <c r="C8" s="24"/>
      <c r="D8" s="25"/>
      <c r="E8" s="21" t="s">
        <v>6</v>
      </c>
      <c r="F8" s="24"/>
      <c r="G8" s="25"/>
      <c r="H8" s="21" t="s">
        <v>7</v>
      </c>
      <c r="I8" s="24"/>
      <c r="J8" s="25"/>
      <c r="K8" s="21" t="s">
        <v>8</v>
      </c>
      <c r="L8" s="24"/>
      <c r="M8" s="25"/>
      <c r="N8" s="21" t="s">
        <v>9</v>
      </c>
      <c r="O8" s="24"/>
      <c r="P8" s="25"/>
      <c r="Q8" s="21" t="s">
        <v>13</v>
      </c>
      <c r="R8" s="24"/>
      <c r="S8" s="25"/>
      <c r="T8" s="21" t="s">
        <v>10</v>
      </c>
      <c r="U8" s="24"/>
      <c r="V8" s="25"/>
      <c r="W8" s="21" t="s">
        <v>12</v>
      </c>
      <c r="X8" s="24"/>
      <c r="Y8" s="25"/>
      <c r="Z8" s="21" t="s">
        <v>14</v>
      </c>
      <c r="AA8" s="24"/>
      <c r="AB8" s="25"/>
      <c r="AC8" s="21" t="s">
        <v>15</v>
      </c>
      <c r="AD8" s="24"/>
      <c r="AE8" s="25"/>
      <c r="AF8" s="21" t="s">
        <v>2</v>
      </c>
      <c r="AG8" s="24"/>
      <c r="AH8" s="25"/>
    </row>
    <row r="9" spans="1:36" s="4" customFormat="1" ht="69" customHeight="1" x14ac:dyDescent="0.25">
      <c r="A9" s="23"/>
      <c r="B9" s="5" t="s">
        <v>11</v>
      </c>
      <c r="C9" s="5" t="s">
        <v>16</v>
      </c>
      <c r="D9" s="5" t="s">
        <v>3</v>
      </c>
      <c r="E9" s="5" t="s">
        <v>11</v>
      </c>
      <c r="F9" s="5" t="s">
        <v>16</v>
      </c>
      <c r="G9" s="5" t="s">
        <v>3</v>
      </c>
      <c r="H9" s="5" t="s">
        <v>11</v>
      </c>
      <c r="I9" s="5" t="s">
        <v>16</v>
      </c>
      <c r="J9" s="5" t="s">
        <v>3</v>
      </c>
      <c r="K9" s="5" t="s">
        <v>11</v>
      </c>
      <c r="L9" s="5" t="s">
        <v>16</v>
      </c>
      <c r="M9" s="5" t="s">
        <v>3</v>
      </c>
      <c r="N9" s="5" t="s">
        <v>11</v>
      </c>
      <c r="O9" s="5" t="s">
        <v>16</v>
      </c>
      <c r="P9" s="5" t="s">
        <v>3</v>
      </c>
      <c r="Q9" s="5" t="s">
        <v>11</v>
      </c>
      <c r="R9" s="5" t="s">
        <v>16</v>
      </c>
      <c r="S9" s="5" t="s">
        <v>3</v>
      </c>
      <c r="T9" s="5" t="s">
        <v>11</v>
      </c>
      <c r="U9" s="5" t="s">
        <v>16</v>
      </c>
      <c r="V9" s="5" t="s">
        <v>3</v>
      </c>
      <c r="W9" s="5" t="s">
        <v>11</v>
      </c>
      <c r="X9" s="5" t="s">
        <v>16</v>
      </c>
      <c r="Y9" s="5" t="s">
        <v>3</v>
      </c>
      <c r="Z9" s="5" t="s">
        <v>11</v>
      </c>
      <c r="AA9" s="5" t="s">
        <v>16</v>
      </c>
      <c r="AB9" s="5" t="s">
        <v>3</v>
      </c>
      <c r="AC9" s="5" t="s">
        <v>17</v>
      </c>
      <c r="AD9" s="5" t="s">
        <v>16</v>
      </c>
      <c r="AE9" s="5" t="s">
        <v>3</v>
      </c>
      <c r="AF9" s="5" t="s">
        <v>11</v>
      </c>
      <c r="AG9" s="5" t="s">
        <v>16</v>
      </c>
      <c r="AH9" s="5" t="s">
        <v>3</v>
      </c>
    </row>
    <row r="10" spans="1:36" s="9" customFormat="1" ht="15.75" x14ac:dyDescent="0.25">
      <c r="A10" s="6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8"/>
      <c r="T10" s="7"/>
      <c r="U10" s="7"/>
      <c r="V10" s="8"/>
      <c r="W10" s="7"/>
      <c r="X10" s="7"/>
      <c r="Y10" s="8"/>
      <c r="Z10" s="7"/>
      <c r="AA10" s="7"/>
      <c r="AB10" s="8"/>
      <c r="AC10" s="7"/>
      <c r="AD10" s="7"/>
      <c r="AE10" s="8"/>
      <c r="AF10" s="7"/>
      <c r="AG10" s="7"/>
      <c r="AH10" s="7"/>
    </row>
    <row r="11" spans="1:36" s="4" customFormat="1" x14ac:dyDescent="0.25">
      <c r="A11" s="5" t="s">
        <v>18</v>
      </c>
      <c r="B11" s="10">
        <v>8.2799999999999994</v>
      </c>
      <c r="C11" s="10">
        <v>6.26</v>
      </c>
      <c r="D11" s="11" t="e">
        <f>#REF!*B11*12</f>
        <v>#REF!</v>
      </c>
      <c r="E11" s="10">
        <v>4.72</v>
      </c>
      <c r="F11" s="10">
        <v>3.57</v>
      </c>
      <c r="G11" s="11" t="e">
        <f>#REF!*E11*12</f>
        <v>#REF!</v>
      </c>
      <c r="H11" s="10">
        <v>4.6399999999999997</v>
      </c>
      <c r="I11" s="10">
        <v>3.51</v>
      </c>
      <c r="J11" s="11" t="e">
        <f>H11*#REF!*12</f>
        <v>#REF!</v>
      </c>
      <c r="K11" s="10">
        <v>4.21</v>
      </c>
      <c r="L11" s="10">
        <v>3.18</v>
      </c>
      <c r="M11" s="11" t="e">
        <f>K11*12*#REF!</f>
        <v>#REF!</v>
      </c>
      <c r="N11" s="10">
        <v>4.0599999999999996</v>
      </c>
      <c r="O11" s="10">
        <v>3.07</v>
      </c>
      <c r="P11" s="11" t="e">
        <f>N11*12*#REF!</f>
        <v>#REF!</v>
      </c>
      <c r="Q11" s="10">
        <v>4.6399999999999997</v>
      </c>
      <c r="R11" s="10">
        <v>3.51</v>
      </c>
      <c r="S11" s="11" t="e">
        <f>Q11*12*#REF!</f>
        <v>#REF!</v>
      </c>
      <c r="T11" s="10">
        <v>0.7</v>
      </c>
      <c r="U11" s="10">
        <v>0.53</v>
      </c>
      <c r="V11" s="11" t="e">
        <f>T11*12*#REF!</f>
        <v>#REF!</v>
      </c>
      <c r="W11" s="10">
        <v>0.61</v>
      </c>
      <c r="X11" s="10">
        <v>0.46</v>
      </c>
      <c r="Y11" s="11" t="e">
        <f>W11*12*#REF!</f>
        <v>#REF!</v>
      </c>
      <c r="Z11" s="10">
        <v>1.69</v>
      </c>
      <c r="AA11" s="10">
        <v>1.27</v>
      </c>
      <c r="AB11" s="11" t="e">
        <f>Z11*12*#REF!</f>
        <v>#REF!</v>
      </c>
      <c r="AC11" s="10">
        <v>52.94</v>
      </c>
      <c r="AD11" s="10">
        <v>45</v>
      </c>
      <c r="AE11" s="10">
        <f>656*12*AC11</f>
        <v>416743.67999999999</v>
      </c>
      <c r="AF11" s="10">
        <f t="shared" ref="AF11:AG16" si="0">B11+E11+H11+K11+N11+Q11+T11+W11+Z11</f>
        <v>33.549999999999997</v>
      </c>
      <c r="AG11" s="12">
        <f t="shared" si="0"/>
        <v>25.360000000000003</v>
      </c>
      <c r="AH11" s="13" t="e">
        <f t="shared" ref="AH11:AH16" si="1">D11+G11+J11+M11+P11+S11+V11+Y11+AB11+AE11</f>
        <v>#REF!</v>
      </c>
      <c r="AI11" s="14"/>
      <c r="AJ11" s="15"/>
    </row>
    <row r="12" spans="1:36" s="4" customFormat="1" x14ac:dyDescent="0.25">
      <c r="A12" s="5" t="s">
        <v>19</v>
      </c>
      <c r="B12" s="10">
        <v>8.2799999999999994</v>
      </c>
      <c r="C12" s="10">
        <v>6.26</v>
      </c>
      <c r="D12" s="11" t="e">
        <f>#REF!*B12*12</f>
        <v>#REF!</v>
      </c>
      <c r="E12" s="10">
        <v>4.72</v>
      </c>
      <c r="F12" s="10">
        <v>3.57</v>
      </c>
      <c r="G12" s="11" t="e">
        <f>#REF!*E12*12</f>
        <v>#REF!</v>
      </c>
      <c r="H12" s="10">
        <v>4.6399999999999997</v>
      </c>
      <c r="I12" s="10">
        <v>3.51</v>
      </c>
      <c r="J12" s="11" t="e">
        <f>H12*#REF!*12</f>
        <v>#REF!</v>
      </c>
      <c r="K12" s="10">
        <v>4.21</v>
      </c>
      <c r="L12" s="10">
        <v>3.18</v>
      </c>
      <c r="M12" s="11" t="e">
        <f>K12*12*#REF!</f>
        <v>#REF!</v>
      </c>
      <c r="N12" s="10">
        <v>4.0599999999999996</v>
      </c>
      <c r="O12" s="10">
        <v>3.07</v>
      </c>
      <c r="P12" s="11" t="e">
        <f>N12*12*#REF!</f>
        <v>#REF!</v>
      </c>
      <c r="Q12" s="10">
        <v>4.6399999999999997</v>
      </c>
      <c r="R12" s="10">
        <v>3.51</v>
      </c>
      <c r="S12" s="11" t="e">
        <f>Q12*12*#REF!</f>
        <v>#REF!</v>
      </c>
      <c r="T12" s="10">
        <v>0.7</v>
      </c>
      <c r="U12" s="10">
        <v>0.53</v>
      </c>
      <c r="V12" s="11" t="e">
        <f>T12*12*#REF!</f>
        <v>#REF!</v>
      </c>
      <c r="W12" s="10">
        <v>0.61</v>
      </c>
      <c r="X12" s="10">
        <v>0.46</v>
      </c>
      <c r="Y12" s="11" t="e">
        <f>W12*12*#REF!</f>
        <v>#REF!</v>
      </c>
      <c r="Z12" s="10">
        <v>1.69</v>
      </c>
      <c r="AA12" s="10">
        <v>1.27</v>
      </c>
      <c r="AB12" s="11" t="e">
        <f>Z12*12*#REF!</f>
        <v>#REF!</v>
      </c>
      <c r="AC12" s="10">
        <v>52.94</v>
      </c>
      <c r="AD12" s="10">
        <v>45</v>
      </c>
      <c r="AE12" s="11">
        <f>AC12*421*12</f>
        <v>267452.88</v>
      </c>
      <c r="AF12" s="10">
        <f t="shared" si="0"/>
        <v>33.549999999999997</v>
      </c>
      <c r="AG12" s="12">
        <f t="shared" si="0"/>
        <v>25.360000000000003</v>
      </c>
      <c r="AH12" s="13" t="e">
        <f t="shared" si="1"/>
        <v>#REF!</v>
      </c>
      <c r="AI12" s="14"/>
      <c r="AJ12" s="15"/>
    </row>
    <row r="13" spans="1:36" s="4" customFormat="1" x14ac:dyDescent="0.25">
      <c r="A13" s="5" t="s">
        <v>20</v>
      </c>
      <c r="B13" s="10">
        <v>8.2799999999999994</v>
      </c>
      <c r="C13" s="10">
        <v>6.26</v>
      </c>
      <c r="D13" s="11" t="e">
        <f>#REF!*B13*12</f>
        <v>#REF!</v>
      </c>
      <c r="E13" s="10">
        <v>4.72</v>
      </c>
      <c r="F13" s="10">
        <v>3.57</v>
      </c>
      <c r="G13" s="11" t="e">
        <f>#REF!*E13*12</f>
        <v>#REF!</v>
      </c>
      <c r="H13" s="10">
        <v>4.6399999999999997</v>
      </c>
      <c r="I13" s="10">
        <v>3.51</v>
      </c>
      <c r="J13" s="11" t="e">
        <f>H13*#REF!*12</f>
        <v>#REF!</v>
      </c>
      <c r="K13" s="10">
        <v>4.21</v>
      </c>
      <c r="L13" s="10">
        <v>3.18</v>
      </c>
      <c r="M13" s="11" t="e">
        <f>K13*12*#REF!</f>
        <v>#REF!</v>
      </c>
      <c r="N13" s="10">
        <v>4.0599999999999996</v>
      </c>
      <c r="O13" s="10">
        <v>3.07</v>
      </c>
      <c r="P13" s="11" t="e">
        <f>N13*12*#REF!</f>
        <v>#REF!</v>
      </c>
      <c r="Q13" s="10">
        <v>4.6399999999999997</v>
      </c>
      <c r="R13" s="10">
        <v>3.51</v>
      </c>
      <c r="S13" s="11" t="e">
        <f>Q13*12*#REF!</f>
        <v>#REF!</v>
      </c>
      <c r="T13" s="10">
        <v>0.7</v>
      </c>
      <c r="U13" s="10">
        <v>0.53</v>
      </c>
      <c r="V13" s="11" t="e">
        <f>T13*12*#REF!</f>
        <v>#REF!</v>
      </c>
      <c r="W13" s="10">
        <v>0.61</v>
      </c>
      <c r="X13" s="10">
        <v>0.46</v>
      </c>
      <c r="Y13" s="11" t="e">
        <f>W13*12*#REF!</f>
        <v>#REF!</v>
      </c>
      <c r="Z13" s="10">
        <v>1.69</v>
      </c>
      <c r="AA13" s="10">
        <v>1.27</v>
      </c>
      <c r="AB13" s="11" t="e">
        <f>Z13*12*#REF!</f>
        <v>#REF!</v>
      </c>
      <c r="AC13" s="10">
        <v>52.94</v>
      </c>
      <c r="AD13" s="10">
        <v>45</v>
      </c>
      <c r="AE13" s="10">
        <f>AC13*629*12</f>
        <v>399591.12</v>
      </c>
      <c r="AF13" s="10">
        <f t="shared" si="0"/>
        <v>33.549999999999997</v>
      </c>
      <c r="AG13" s="12">
        <f t="shared" si="0"/>
        <v>25.360000000000003</v>
      </c>
      <c r="AH13" s="13" t="e">
        <f t="shared" si="1"/>
        <v>#REF!</v>
      </c>
      <c r="AI13" s="14"/>
      <c r="AJ13" s="15"/>
    </row>
    <row r="14" spans="1:36" s="19" customFormat="1" x14ac:dyDescent="0.25">
      <c r="A14" s="26" t="s">
        <v>24</v>
      </c>
      <c r="B14" s="12">
        <v>7.04</v>
      </c>
      <c r="C14" s="12">
        <v>5.45</v>
      </c>
      <c r="D14" s="16" t="e">
        <f>#REF!*B14*12</f>
        <v>#REF!</v>
      </c>
      <c r="E14" s="12">
        <v>4.6100000000000003</v>
      </c>
      <c r="F14" s="12">
        <v>3.57</v>
      </c>
      <c r="G14" s="16" t="e">
        <f>#REF!*E14*12</f>
        <v>#REF!</v>
      </c>
      <c r="H14" s="12">
        <v>3.43</v>
      </c>
      <c r="I14" s="12">
        <v>2.66</v>
      </c>
      <c r="J14" s="16" t="e">
        <f>H14*#REF!*12</f>
        <v>#REF!</v>
      </c>
      <c r="K14" s="12">
        <v>4.0999999999999996</v>
      </c>
      <c r="L14" s="12">
        <v>3.18</v>
      </c>
      <c r="M14" s="16" t="e">
        <f>K14*12*#REF!</f>
        <v>#REF!</v>
      </c>
      <c r="N14" s="12">
        <v>3.96</v>
      </c>
      <c r="O14" s="12">
        <v>3.07</v>
      </c>
      <c r="P14" s="16" t="e">
        <f>N14*12*#REF!</f>
        <v>#REF!</v>
      </c>
      <c r="Q14" s="12">
        <v>4.53</v>
      </c>
      <c r="R14" s="12">
        <v>3.51</v>
      </c>
      <c r="S14" s="16" t="e">
        <f>Q14*12*#REF!</f>
        <v>#REF!</v>
      </c>
      <c r="T14" s="12">
        <v>0.63</v>
      </c>
      <c r="U14" s="12">
        <v>0.49</v>
      </c>
      <c r="V14" s="16" t="e">
        <f>T14*12*#REF!</f>
        <v>#REF!</v>
      </c>
      <c r="W14" s="12">
        <v>0.6</v>
      </c>
      <c r="X14" s="12">
        <v>0.46</v>
      </c>
      <c r="Y14" s="16" t="e">
        <f>W14*12*#REF!</f>
        <v>#REF!</v>
      </c>
      <c r="Z14" s="12">
        <v>3.83</v>
      </c>
      <c r="AA14" s="12">
        <v>2.97</v>
      </c>
      <c r="AB14" s="16" t="e">
        <f>Z14*12*#REF!</f>
        <v>#REF!</v>
      </c>
      <c r="AC14" s="12">
        <v>51.66</v>
      </c>
      <c r="AD14" s="12">
        <v>45</v>
      </c>
      <c r="AE14" s="16">
        <f>AC14*224*12</f>
        <v>138862.08000000002</v>
      </c>
      <c r="AF14" s="12">
        <f t="shared" si="0"/>
        <v>32.730000000000004</v>
      </c>
      <c r="AG14" s="12">
        <f t="shared" si="0"/>
        <v>25.359999999999996</v>
      </c>
      <c r="AH14" s="16" t="e">
        <f t="shared" si="1"/>
        <v>#REF!</v>
      </c>
      <c r="AI14" s="17"/>
      <c r="AJ14" s="18"/>
    </row>
    <row r="15" spans="1:36" s="4" customFormat="1" x14ac:dyDescent="0.25">
      <c r="A15" s="5" t="s">
        <v>21</v>
      </c>
      <c r="B15" s="10">
        <v>7.21</v>
      </c>
      <c r="C15" s="10">
        <v>5.45</v>
      </c>
      <c r="D15" s="11" t="e">
        <f>#REF!*B15*12</f>
        <v>#REF!</v>
      </c>
      <c r="E15" s="10">
        <v>4.72</v>
      </c>
      <c r="F15" s="10">
        <v>3.57</v>
      </c>
      <c r="G15" s="11" t="e">
        <f>#REF!*E15*12</f>
        <v>#REF!</v>
      </c>
      <c r="H15" s="10">
        <v>3.52</v>
      </c>
      <c r="I15" s="10">
        <v>2.66</v>
      </c>
      <c r="J15" s="11" t="e">
        <f>H15*#REF!*12</f>
        <v>#REF!</v>
      </c>
      <c r="K15" s="10">
        <v>4.21</v>
      </c>
      <c r="L15" s="10">
        <v>3.18</v>
      </c>
      <c r="M15" s="11" t="e">
        <f>K15*12*#REF!</f>
        <v>#REF!</v>
      </c>
      <c r="N15" s="10">
        <v>4.0599999999999996</v>
      </c>
      <c r="O15" s="10">
        <v>3.07</v>
      </c>
      <c r="P15" s="11" t="e">
        <f>N15*12*#REF!</f>
        <v>#REF!</v>
      </c>
      <c r="Q15" s="10">
        <v>4.6399999999999997</v>
      </c>
      <c r="R15" s="10">
        <v>3.51</v>
      </c>
      <c r="S15" s="11" t="e">
        <f>Q15*12*#REF!</f>
        <v>#REF!</v>
      </c>
      <c r="T15" s="10">
        <v>0.65</v>
      </c>
      <c r="U15" s="10">
        <v>0.49</v>
      </c>
      <c r="V15" s="11" t="e">
        <f>T15*12*#REF!</f>
        <v>#REF!</v>
      </c>
      <c r="W15" s="10">
        <v>0.61</v>
      </c>
      <c r="X15" s="10">
        <v>0.46</v>
      </c>
      <c r="Y15" s="11" t="e">
        <f>W15*12*#REF!</f>
        <v>#REF!</v>
      </c>
      <c r="Z15" s="10">
        <v>3.93</v>
      </c>
      <c r="AA15" s="10">
        <v>2.97</v>
      </c>
      <c r="AB15" s="11" t="e">
        <f>Z15*12*#REF!</f>
        <v>#REF!</v>
      </c>
      <c r="AC15" s="10">
        <v>52.94</v>
      </c>
      <c r="AD15" s="10">
        <v>45</v>
      </c>
      <c r="AE15" s="11">
        <f>AC15*176*12</f>
        <v>111809.27999999998</v>
      </c>
      <c r="AF15" s="10">
        <f t="shared" si="0"/>
        <v>33.549999999999997</v>
      </c>
      <c r="AG15" s="12">
        <f t="shared" si="0"/>
        <v>25.359999999999996</v>
      </c>
      <c r="AH15" s="13" t="e">
        <f t="shared" si="1"/>
        <v>#REF!</v>
      </c>
      <c r="AI15" s="14"/>
      <c r="AJ15" s="15"/>
    </row>
    <row r="16" spans="1:36" s="4" customFormat="1" x14ac:dyDescent="0.25">
      <c r="A16" s="5" t="s">
        <v>22</v>
      </c>
      <c r="B16" s="10">
        <v>7.21</v>
      </c>
      <c r="C16" s="10">
        <v>5.45</v>
      </c>
      <c r="D16" s="11" t="e">
        <f>#REF!*B16*12</f>
        <v>#REF!</v>
      </c>
      <c r="E16" s="10">
        <v>4.72</v>
      </c>
      <c r="F16" s="10">
        <v>3.57</v>
      </c>
      <c r="G16" s="11" t="e">
        <f>#REF!*E16*12</f>
        <v>#REF!</v>
      </c>
      <c r="H16" s="10">
        <v>3.52</v>
      </c>
      <c r="I16" s="10">
        <v>2.66</v>
      </c>
      <c r="J16" s="11" t="e">
        <f>H16*#REF!*12</f>
        <v>#REF!</v>
      </c>
      <c r="K16" s="10">
        <v>4.21</v>
      </c>
      <c r="L16" s="10">
        <v>3.18</v>
      </c>
      <c r="M16" s="11" t="e">
        <f>K16*12*#REF!</f>
        <v>#REF!</v>
      </c>
      <c r="N16" s="10">
        <v>4.0599999999999996</v>
      </c>
      <c r="O16" s="10">
        <v>3.07</v>
      </c>
      <c r="P16" s="11" t="e">
        <f>N16*12*#REF!</f>
        <v>#REF!</v>
      </c>
      <c r="Q16" s="10">
        <v>4.6399999999999997</v>
      </c>
      <c r="R16" s="10">
        <v>3.51</v>
      </c>
      <c r="S16" s="11" t="e">
        <f>Q16*12*#REF!</f>
        <v>#REF!</v>
      </c>
      <c r="T16" s="10">
        <v>0.65</v>
      </c>
      <c r="U16" s="10">
        <v>0.49</v>
      </c>
      <c r="V16" s="11" t="e">
        <f>T16*12*#REF!</f>
        <v>#REF!</v>
      </c>
      <c r="W16" s="10">
        <v>0.61</v>
      </c>
      <c r="X16" s="10">
        <v>0.46</v>
      </c>
      <c r="Y16" s="11" t="e">
        <f>W16*12*#REF!</f>
        <v>#REF!</v>
      </c>
      <c r="Z16" s="10">
        <v>3.93</v>
      </c>
      <c r="AA16" s="10">
        <v>2.97</v>
      </c>
      <c r="AB16" s="11" t="e">
        <f>Z16*12*#REF!</f>
        <v>#REF!</v>
      </c>
      <c r="AC16" s="10"/>
      <c r="AD16" s="10"/>
      <c r="AE16" s="11" t="e">
        <f>AC16*12*D16</f>
        <v>#REF!</v>
      </c>
      <c r="AF16" s="10">
        <f t="shared" si="0"/>
        <v>33.549999999999997</v>
      </c>
      <c r="AG16" s="12">
        <f t="shared" si="0"/>
        <v>25.359999999999996</v>
      </c>
      <c r="AH16" s="13" t="e">
        <f t="shared" si="1"/>
        <v>#REF!</v>
      </c>
      <c r="AI16" s="14"/>
      <c r="AJ16" s="15"/>
    </row>
  </sheetData>
  <mergeCells count="15">
    <mergeCell ref="A3:N3"/>
    <mergeCell ref="A4:N4"/>
    <mergeCell ref="A7:A9"/>
    <mergeCell ref="B8:D8"/>
    <mergeCell ref="H8:J8"/>
    <mergeCell ref="E8:G8"/>
    <mergeCell ref="B7:AH7"/>
    <mergeCell ref="AF8:AH8"/>
    <mergeCell ref="AC8:AE8"/>
    <mergeCell ref="Z8:AB8"/>
    <mergeCell ref="W8:Y8"/>
    <mergeCell ref="T8:V8"/>
    <mergeCell ref="Q8:S8"/>
    <mergeCell ref="N8:P8"/>
    <mergeCell ref="K8:M8"/>
  </mergeCells>
  <pageMargins left="0.59055155515670799" right="0.59055155515670799" top="0.59055155515670799" bottom="0.59055155515670799" header="0.30000001192092901" footer="0.30000001192092901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Муст.2025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Шуравин</dc:creator>
  <cp:lastModifiedBy>Владимир Шуравин</cp:lastModifiedBy>
  <dcterms:created xsi:type="dcterms:W3CDTF">2025-01-29T08:31:03Z</dcterms:created>
  <dcterms:modified xsi:type="dcterms:W3CDTF">2025-07-29T11:56:23Z</dcterms:modified>
</cp:coreProperties>
</file>